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5" windowWidth="24975" windowHeight="14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2" i="1" l="1"/>
  <c r="H42" i="1"/>
  <c r="D45" i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10" i="1"/>
  <c r="D18" i="1"/>
  <c r="F18" i="1" s="1"/>
  <c r="D26" i="1"/>
  <c r="F26" i="1" s="1"/>
  <c r="D34" i="1"/>
  <c r="F34" i="1" s="1"/>
  <c r="D10" i="1"/>
  <c r="B35" i="1"/>
  <c r="B36" i="1" s="1"/>
  <c r="B37" i="1" s="1"/>
  <c r="B38" i="1" s="1"/>
  <c r="B39" i="1" s="1"/>
  <c r="B40" i="1" s="1"/>
  <c r="B41" i="1" s="1"/>
  <c r="D41" i="1" s="1"/>
  <c r="B27" i="1"/>
  <c r="B28" i="1" s="1"/>
  <c r="B29" i="1" s="1"/>
  <c r="B30" i="1" s="1"/>
  <c r="B31" i="1" s="1"/>
  <c r="B32" i="1" s="1"/>
  <c r="B33" i="1" s="1"/>
  <c r="D33" i="1" s="1"/>
  <c r="B19" i="1"/>
  <c r="B20" i="1" s="1"/>
  <c r="B21" i="1" s="1"/>
  <c r="B22" i="1" s="1"/>
  <c r="B23" i="1" s="1"/>
  <c r="B24" i="1" s="1"/>
  <c r="B25" i="1" s="1"/>
  <c r="D25" i="1" s="1"/>
  <c r="F25" i="1" s="1"/>
  <c r="B11" i="1"/>
  <c r="D11" i="1" s="1"/>
  <c r="F11" i="1" s="1"/>
  <c r="C6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F41" i="1" l="1"/>
  <c r="D20" i="1"/>
  <c r="F20" i="1" s="1"/>
  <c r="D40" i="1"/>
  <c r="F40" i="1" s="1"/>
  <c r="D24" i="1"/>
  <c r="F24" i="1" s="1"/>
  <c r="F33" i="1"/>
  <c r="D36" i="1"/>
  <c r="F36" i="1" s="1"/>
  <c r="D23" i="1"/>
  <c r="F23" i="1" s="1"/>
  <c r="F10" i="1"/>
  <c r="D19" i="1"/>
  <c r="F19" i="1" s="1"/>
  <c r="D32" i="1"/>
  <c r="F32" i="1" s="1"/>
  <c r="D39" i="1"/>
  <c r="F39" i="1" s="1"/>
  <c r="D35" i="1"/>
  <c r="F35" i="1" s="1"/>
  <c r="D27" i="1"/>
  <c r="F27" i="1" s="1"/>
  <c r="D28" i="1"/>
  <c r="F28" i="1" s="1"/>
  <c r="D31" i="1"/>
  <c r="F31" i="1" s="1"/>
  <c r="D38" i="1"/>
  <c r="F38" i="1" s="1"/>
  <c r="D30" i="1"/>
  <c r="F30" i="1" s="1"/>
  <c r="D22" i="1"/>
  <c r="F22" i="1" s="1"/>
  <c r="D37" i="1"/>
  <c r="F37" i="1" s="1"/>
  <c r="D29" i="1"/>
  <c r="F29" i="1" s="1"/>
  <c r="D21" i="1"/>
  <c r="F21" i="1" s="1"/>
  <c r="B12" i="1"/>
  <c r="B13" i="1" l="1"/>
  <c r="D12" i="1"/>
  <c r="F12" i="1" s="1"/>
  <c r="B14" i="1" l="1"/>
  <c r="D13" i="1"/>
  <c r="F13" i="1" s="1"/>
  <c r="B15" i="1" l="1"/>
  <c r="D14" i="1"/>
  <c r="F14" i="1" s="1"/>
  <c r="B16" i="1" l="1"/>
  <c r="D15" i="1"/>
  <c r="F15" i="1" s="1"/>
  <c r="B17" i="1" l="1"/>
  <c r="D17" i="1" s="1"/>
  <c r="F17" i="1" s="1"/>
  <c r="D16" i="1"/>
  <c r="F16" i="1" s="1"/>
  <c r="D44" i="1" s="1"/>
  <c r="G16" i="1" l="1"/>
  <c r="H16" i="1" s="1"/>
  <c r="G23" i="1"/>
  <c r="H23" i="1" s="1"/>
  <c r="G19" i="1"/>
  <c r="H19" i="1" s="1"/>
  <c r="G33" i="1"/>
  <c r="H33" i="1" s="1"/>
  <c r="G28" i="1"/>
  <c r="H28" i="1" s="1"/>
  <c r="G37" i="1"/>
  <c r="H37" i="1" s="1"/>
  <c r="G11" i="1"/>
  <c r="H11" i="1" s="1"/>
  <c r="G26" i="1"/>
  <c r="H26" i="1" s="1"/>
  <c r="G40" i="1"/>
  <c r="H40" i="1" s="1"/>
  <c r="G24" i="1"/>
  <c r="H24" i="1" s="1"/>
  <c r="G22" i="1"/>
  <c r="H22" i="1" s="1"/>
  <c r="G25" i="1"/>
  <c r="H25" i="1" s="1"/>
  <c r="G34" i="1"/>
  <c r="H34" i="1" s="1"/>
  <c r="G41" i="1"/>
  <c r="H41" i="1" s="1"/>
  <c r="G36" i="1"/>
  <c r="H36" i="1" s="1"/>
  <c r="G20" i="1"/>
  <c r="H20" i="1" s="1"/>
  <c r="G18" i="1"/>
  <c r="H18" i="1" s="1"/>
  <c r="G21" i="1"/>
  <c r="H21" i="1" s="1"/>
  <c r="G32" i="1"/>
  <c r="H32" i="1" s="1"/>
  <c r="G10" i="1"/>
  <c r="H10" i="1" s="1"/>
  <c r="G30" i="1"/>
  <c r="H30" i="1" s="1"/>
  <c r="G39" i="1"/>
  <c r="H39" i="1" s="1"/>
  <c r="G27" i="1"/>
  <c r="H27" i="1" s="1"/>
  <c r="G29" i="1"/>
  <c r="H29" i="1" s="1"/>
  <c r="G31" i="1"/>
  <c r="H31" i="1" s="1"/>
  <c r="G38" i="1"/>
  <c r="H38" i="1" s="1"/>
  <c r="G35" i="1"/>
  <c r="H35" i="1" s="1"/>
  <c r="G12" i="1"/>
  <c r="H12" i="1" s="1"/>
  <c r="G13" i="1"/>
  <c r="H13" i="1" s="1"/>
  <c r="G14" i="1"/>
  <c r="H14" i="1" s="1"/>
  <c r="G17" i="1"/>
  <c r="H17" i="1" s="1"/>
  <c r="G15" i="1"/>
  <c r="H15" i="1" s="1"/>
  <c r="D47" i="1" l="1"/>
  <c r="F47" i="1" s="1"/>
  <c r="D48" i="1"/>
  <c r="F48" i="1" s="1"/>
  <c r="D46" i="1"/>
  <c r="F46" i="1" s="1"/>
</calcChain>
</file>

<file path=xl/sharedStrings.xml><?xml version="1.0" encoding="utf-8"?>
<sst xmlns="http://schemas.openxmlformats.org/spreadsheetml/2006/main" count="45" uniqueCount="36">
  <si>
    <t>Fastener</t>
  </si>
  <si>
    <t xml:space="preserve">x </t>
  </si>
  <si>
    <t>(in.)</t>
  </si>
  <si>
    <t>CR</t>
  </si>
  <si>
    <t>x (in.)</t>
  </si>
  <si>
    <t>y (in.)</t>
  </si>
  <si>
    <t>y</t>
  </si>
  <si>
    <t>dx</t>
  </si>
  <si>
    <t>dy</t>
  </si>
  <si>
    <t>r</t>
  </si>
  <si>
    <t>Fastener Strength</t>
  </si>
  <si>
    <t>Z =</t>
  </si>
  <si>
    <t>Z' =</t>
  </si>
  <si>
    <t>lbs/nail per NDS Table 11Q</t>
  </si>
  <si>
    <t>(wind)</t>
  </si>
  <si>
    <t>adj. strength</t>
  </si>
  <si>
    <t>in.</t>
  </si>
  <si>
    <t>#</t>
  </si>
  <si>
    <t>(lbs)</t>
  </si>
  <si>
    <t>Assumptions:</t>
  </si>
  <si>
    <t>The force in each nail is proportional to its distance from the center of rotation of the nail group.</t>
  </si>
  <si>
    <t>Copyright ® 2014  Medeek Engineering Inc.</t>
  </si>
  <si>
    <t>Portal Frame Header Fastener Moments</t>
  </si>
  <si>
    <t>Nail reactions are perpendicular to their radial line from the CR of the nail group.</t>
  </si>
  <si>
    <t>(in-lbs)</t>
  </si>
  <si>
    <t>Critical Fastener Moment =</t>
  </si>
  <si>
    <t>in-lbs</t>
  </si>
  <si>
    <t>ft-lbs</t>
  </si>
  <si>
    <t>Total Moment of Fasteners =</t>
  </si>
  <si>
    <t>Average Fastener Moment =</t>
  </si>
  <si>
    <t>Totals</t>
  </si>
  <si>
    <t>Fnail</t>
  </si>
  <si>
    <t>Mnail</t>
  </si>
  <si>
    <t xml:space="preserve">Longest Moment Arm (rmax) = </t>
  </si>
  <si>
    <t>Average Moment Arm (ravg) =</t>
  </si>
  <si>
    <r>
      <t>C</t>
    </r>
    <r>
      <rPr>
        <sz val="7"/>
        <color theme="1"/>
        <rFont val="Calibri"/>
        <family val="2"/>
        <scheme val="minor"/>
      </rPr>
      <t>D</t>
    </r>
    <r>
      <rPr>
        <sz val="10"/>
        <color theme="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</si>
</sst>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1" fontId="4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1" xfId="0" applyFont="1" applyBorder="1"/>
    <xf numFmtId="2" fontId="5" fillId="2" borderId="0" xfId="0" applyNumberFormat="1" applyFont="1" applyFill="1"/>
    <xf numFmtId="164" fontId="5" fillId="2" borderId="0" xfId="0" applyNumberFormat="1" applyFont="1" applyFill="1"/>
    <xf numFmtId="2" fontId="5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0" xfId="0" applyNumberFormat="1" applyFont="1"/>
    <xf numFmtId="0" fontId="5" fillId="0" borderId="2" xfId="0" applyFont="1" applyBorder="1"/>
    <xf numFmtId="164" fontId="5" fillId="0" borderId="2" xfId="0" applyNumberFormat="1" applyFont="1" applyBorder="1"/>
    <xf numFmtId="165" fontId="5" fillId="0" borderId="0" xfId="0" applyNumberFormat="1" applyFont="1"/>
    <xf numFmtId="165" fontId="6" fillId="0" borderId="0" xfId="0" applyNumberFormat="1" applyFont="1"/>
    <xf numFmtId="0" fontId="6" fillId="0" borderId="0" xfId="0" applyFont="1"/>
    <xf numFmtId="2" fontId="5" fillId="0" borderId="2" xfId="0" applyNumberFormat="1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K39" sqref="K39"/>
    </sheetView>
  </sheetViews>
  <sheetFormatPr defaultRowHeight="15" x14ac:dyDescent="0.25"/>
  <cols>
    <col min="1" max="1" width="9" customWidth="1"/>
    <col min="2" max="2" width="10" customWidth="1"/>
    <col min="3" max="3" width="9.5703125" customWidth="1"/>
    <col min="4" max="4" width="9.85546875" customWidth="1"/>
    <col min="5" max="5" width="9.5703125" customWidth="1"/>
    <col min="6" max="7" width="9.85546875" customWidth="1"/>
    <col min="8" max="8" width="10.140625" customWidth="1"/>
    <col min="9" max="13" width="10.7109375" customWidth="1"/>
  </cols>
  <sheetData>
    <row r="1" spans="1:12" ht="18.75" x14ac:dyDescent="0.25">
      <c r="A1" s="21" t="s">
        <v>22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2.95" customHeight="1" x14ac:dyDescent="0.25"/>
    <row r="3" spans="1:12" ht="12.95" customHeight="1" x14ac:dyDescent="0.25">
      <c r="A3" s="7"/>
      <c r="B3" s="7" t="s">
        <v>10</v>
      </c>
      <c r="C3" s="7"/>
      <c r="D3" s="7"/>
      <c r="E3" s="7"/>
      <c r="F3" s="7"/>
      <c r="G3" s="8" t="s">
        <v>3</v>
      </c>
      <c r="H3" s="7" t="s">
        <v>4</v>
      </c>
      <c r="I3" s="7" t="s">
        <v>5</v>
      </c>
    </row>
    <row r="4" spans="1:12" ht="12.95" customHeight="1" x14ac:dyDescent="0.25">
      <c r="A4" s="7"/>
      <c r="B4" s="7" t="s">
        <v>11</v>
      </c>
      <c r="C4" s="9">
        <v>74</v>
      </c>
      <c r="D4" s="7" t="s">
        <v>13</v>
      </c>
      <c r="E4" s="7"/>
      <c r="F4" s="7"/>
      <c r="G4" s="7"/>
      <c r="H4" s="10">
        <v>9.75</v>
      </c>
      <c r="I4" s="10">
        <v>3.875</v>
      </c>
    </row>
    <row r="5" spans="1:12" ht="12.95" customHeight="1" x14ac:dyDescent="0.25">
      <c r="A5" s="7"/>
      <c r="B5" s="7" t="s">
        <v>35</v>
      </c>
      <c r="C5" s="9">
        <v>1.6</v>
      </c>
      <c r="D5" s="7" t="s">
        <v>14</v>
      </c>
      <c r="E5" s="7"/>
      <c r="F5" s="7"/>
      <c r="G5" s="7"/>
      <c r="H5" s="7"/>
      <c r="I5" s="7"/>
    </row>
    <row r="6" spans="1:12" ht="12.95" customHeight="1" x14ac:dyDescent="0.25">
      <c r="A6" s="7"/>
      <c r="B6" s="7" t="s">
        <v>12</v>
      </c>
      <c r="C6" s="11">
        <f>C4*C5</f>
        <v>118.4</v>
      </c>
      <c r="D6" s="7" t="s">
        <v>15</v>
      </c>
      <c r="E6" s="7"/>
      <c r="F6" s="7"/>
      <c r="G6" s="7"/>
      <c r="H6" s="7"/>
      <c r="I6" s="7"/>
    </row>
    <row r="7" spans="1:12" ht="12.95" customHeight="1" x14ac:dyDescent="0.25">
      <c r="A7" s="7"/>
      <c r="B7" s="7"/>
      <c r="C7" s="7"/>
      <c r="D7" s="7"/>
      <c r="E7" s="7"/>
      <c r="F7" s="7"/>
      <c r="G7" s="7"/>
      <c r="H7" s="7"/>
      <c r="I7" s="7"/>
    </row>
    <row r="8" spans="1:12" ht="12.95" customHeight="1" x14ac:dyDescent="0.25">
      <c r="A8" s="12" t="s">
        <v>0</v>
      </c>
      <c r="B8" s="12" t="s">
        <v>1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31</v>
      </c>
      <c r="H8" s="12" t="s">
        <v>32</v>
      </c>
      <c r="I8" s="12"/>
      <c r="J8" s="3"/>
    </row>
    <row r="9" spans="1:12" ht="12.95" customHeight="1" x14ac:dyDescent="0.25">
      <c r="A9" s="13" t="s">
        <v>17</v>
      </c>
      <c r="B9" s="13" t="s">
        <v>2</v>
      </c>
      <c r="C9" s="13" t="s">
        <v>2</v>
      </c>
      <c r="D9" s="13" t="s">
        <v>2</v>
      </c>
      <c r="E9" s="13" t="s">
        <v>2</v>
      </c>
      <c r="F9" s="13" t="s">
        <v>2</v>
      </c>
      <c r="G9" s="13" t="s">
        <v>18</v>
      </c>
      <c r="H9" s="13" t="s">
        <v>24</v>
      </c>
      <c r="I9" s="12"/>
      <c r="J9" s="3"/>
    </row>
    <row r="10" spans="1:12" ht="12.95" customHeight="1" x14ac:dyDescent="0.25">
      <c r="A10" s="7">
        <v>1</v>
      </c>
      <c r="B10" s="10">
        <v>0</v>
      </c>
      <c r="C10" s="10">
        <v>7.75</v>
      </c>
      <c r="D10" s="14">
        <f>B10-$H$4</f>
        <v>-9.75</v>
      </c>
      <c r="E10" s="14">
        <f>C10-$I$4</f>
        <v>3.875</v>
      </c>
      <c r="F10" s="14">
        <f>SQRT(D10^2+E10^2)</f>
        <v>10.491812283871647</v>
      </c>
      <c r="G10" s="11">
        <f t="shared" ref="G10:G41" si="0">($C$6*F10)/$D$44</f>
        <v>118.4</v>
      </c>
      <c r="H10" s="11">
        <f>G10*F10</f>
        <v>1242.2305744104031</v>
      </c>
      <c r="I10" s="7"/>
    </row>
    <row r="11" spans="1:12" ht="12.95" customHeight="1" x14ac:dyDescent="0.25">
      <c r="A11" s="7">
        <f>A10+1</f>
        <v>2</v>
      </c>
      <c r="B11" s="10">
        <f>B10+2.7857</f>
        <v>2.7856999999999998</v>
      </c>
      <c r="C11" s="10">
        <v>7.75</v>
      </c>
      <c r="D11" s="14">
        <f>B11-$H$4</f>
        <v>-6.9642999999999997</v>
      </c>
      <c r="E11" s="14">
        <f t="shared" ref="E11:E41" si="1">C11-$I$4</f>
        <v>3.875</v>
      </c>
      <c r="F11" s="14">
        <f t="shared" ref="F11:F41" si="2">SQRT(D11^2+E11^2)</f>
        <v>7.9697615704611886</v>
      </c>
      <c r="G11" s="11">
        <f t="shared" si="0"/>
        <v>89.938682127697575</v>
      </c>
      <c r="H11" s="11">
        <f t="shared" ref="H11:H41" si="3">G11*F11</f>
        <v>716.78985251924871</v>
      </c>
      <c r="I11" s="7"/>
    </row>
    <row r="12" spans="1:12" ht="12.95" customHeight="1" x14ac:dyDescent="0.25">
      <c r="A12" s="7">
        <f t="shared" ref="A12:A41" si="4">A11+1</f>
        <v>3</v>
      </c>
      <c r="B12" s="10">
        <f t="shared" ref="B12:B17" si="5">B11+2.7857</f>
        <v>5.5713999999999997</v>
      </c>
      <c r="C12" s="10">
        <v>7.75</v>
      </c>
      <c r="D12" s="14">
        <f>B12-$H$4</f>
        <v>-4.1786000000000003</v>
      </c>
      <c r="E12" s="14">
        <f t="shared" si="1"/>
        <v>3.875</v>
      </c>
      <c r="F12" s="14">
        <f t="shared" si="2"/>
        <v>5.6988001333614084</v>
      </c>
      <c r="G12" s="11">
        <f t="shared" si="0"/>
        <v>64.310904306515255</v>
      </c>
      <c r="H12" s="11">
        <f t="shared" si="3"/>
        <v>366.49499003856192</v>
      </c>
      <c r="I12" s="7"/>
    </row>
    <row r="13" spans="1:12" ht="12.95" customHeight="1" x14ac:dyDescent="0.25">
      <c r="A13" s="7">
        <f t="shared" si="4"/>
        <v>4</v>
      </c>
      <c r="B13" s="10">
        <f t="shared" si="5"/>
        <v>8.3570999999999991</v>
      </c>
      <c r="C13" s="10">
        <v>7.75</v>
      </c>
      <c r="D13" s="14">
        <f>B13-$H$4</f>
        <v>-1.3929000000000009</v>
      </c>
      <c r="E13" s="14">
        <f t="shared" si="1"/>
        <v>3.875</v>
      </c>
      <c r="F13" s="14">
        <f t="shared" si="2"/>
        <v>4.117741542399183</v>
      </c>
      <c r="G13" s="11">
        <f t="shared" si="0"/>
        <v>46.46867342160958</v>
      </c>
      <c r="H13" s="11">
        <f t="shared" si="3"/>
        <v>191.34598696834254</v>
      </c>
      <c r="I13" s="7"/>
    </row>
    <row r="14" spans="1:12" ht="12.95" customHeight="1" x14ac:dyDescent="0.25">
      <c r="A14" s="7">
        <f t="shared" si="4"/>
        <v>5</v>
      </c>
      <c r="B14" s="10">
        <f t="shared" si="5"/>
        <v>11.142799999999999</v>
      </c>
      <c r="C14" s="10">
        <v>7.75</v>
      </c>
      <c r="D14" s="14">
        <f t="shared" ref="D14:D41" si="6">B14-$H$4</f>
        <v>1.3927999999999994</v>
      </c>
      <c r="E14" s="14">
        <f t="shared" si="1"/>
        <v>3.875</v>
      </c>
      <c r="F14" s="14">
        <f t="shared" si="2"/>
        <v>4.117707716679269</v>
      </c>
      <c r="G14" s="11">
        <f t="shared" si="0"/>
        <v>46.468291698687985</v>
      </c>
      <c r="H14" s="11">
        <f t="shared" si="3"/>
        <v>191.34284330859074</v>
      </c>
      <c r="I14" s="7"/>
    </row>
    <row r="15" spans="1:12" ht="12.95" customHeight="1" x14ac:dyDescent="0.25">
      <c r="A15" s="7">
        <f t="shared" si="4"/>
        <v>6</v>
      </c>
      <c r="B15" s="10">
        <f t="shared" si="5"/>
        <v>13.9285</v>
      </c>
      <c r="C15" s="10">
        <v>7.75</v>
      </c>
      <c r="D15" s="14">
        <f t="shared" si="6"/>
        <v>4.1784999999999997</v>
      </c>
      <c r="E15" s="14">
        <f t="shared" si="1"/>
        <v>3.875</v>
      </c>
      <c r="F15" s="14">
        <f t="shared" si="2"/>
        <v>5.6987268095601848</v>
      </c>
      <c r="G15" s="11">
        <f t="shared" si="0"/>
        <v>64.310076848128659</v>
      </c>
      <c r="H15" s="11">
        <f t="shared" si="3"/>
        <v>366.48555905930652</v>
      </c>
      <c r="I15" s="7"/>
    </row>
    <row r="16" spans="1:12" ht="12.95" customHeight="1" x14ac:dyDescent="0.25">
      <c r="A16" s="7">
        <f t="shared" si="4"/>
        <v>7</v>
      </c>
      <c r="B16" s="10">
        <f t="shared" si="5"/>
        <v>16.714199999999998</v>
      </c>
      <c r="C16" s="10">
        <v>7.75</v>
      </c>
      <c r="D16" s="14">
        <f t="shared" si="6"/>
        <v>6.9641999999999982</v>
      </c>
      <c r="E16" s="14">
        <f t="shared" si="1"/>
        <v>3.875</v>
      </c>
      <c r="F16" s="14">
        <f t="shared" si="2"/>
        <v>7.9696741865649674</v>
      </c>
      <c r="G16" s="11">
        <f t="shared" si="0"/>
        <v>89.937696001275114</v>
      </c>
      <c r="H16" s="11">
        <f t="shared" si="3"/>
        <v>716.7741342204896</v>
      </c>
      <c r="I16" s="7"/>
    </row>
    <row r="17" spans="1:9" ht="12.95" customHeight="1" x14ac:dyDescent="0.25">
      <c r="A17" s="7">
        <f t="shared" si="4"/>
        <v>8</v>
      </c>
      <c r="B17" s="10">
        <f t="shared" si="5"/>
        <v>19.499899999999997</v>
      </c>
      <c r="C17" s="10">
        <v>7.75</v>
      </c>
      <c r="D17" s="14">
        <f t="shared" si="6"/>
        <v>9.7498999999999967</v>
      </c>
      <c r="E17" s="14">
        <f t="shared" si="1"/>
        <v>3.875</v>
      </c>
      <c r="F17" s="14">
        <f t="shared" si="2"/>
        <v>10.491719354328914</v>
      </c>
      <c r="G17" s="11">
        <f t="shared" si="0"/>
        <v>118.39895129101038</v>
      </c>
      <c r="H17" s="11">
        <f t="shared" si="3"/>
        <v>1242.2085687921399</v>
      </c>
      <c r="I17" s="7"/>
    </row>
    <row r="18" spans="1:9" ht="12.95" customHeight="1" x14ac:dyDescent="0.25">
      <c r="A18" s="7">
        <f t="shared" si="4"/>
        <v>9</v>
      </c>
      <c r="B18" s="10">
        <v>0</v>
      </c>
      <c r="C18" s="10">
        <v>5.16</v>
      </c>
      <c r="D18" s="14">
        <f t="shared" si="6"/>
        <v>-9.75</v>
      </c>
      <c r="E18" s="14">
        <f t="shared" si="1"/>
        <v>1.2850000000000001</v>
      </c>
      <c r="F18" s="14">
        <f t="shared" si="2"/>
        <v>9.8343136516993397</v>
      </c>
      <c r="G18" s="11">
        <f t="shared" si="0"/>
        <v>110.98013430445459</v>
      </c>
      <c r="H18" s="11">
        <f t="shared" si="3"/>
        <v>1091.4134498577241</v>
      </c>
      <c r="I18" s="7"/>
    </row>
    <row r="19" spans="1:9" ht="12.95" customHeight="1" x14ac:dyDescent="0.25">
      <c r="A19" s="7">
        <f t="shared" si="4"/>
        <v>10</v>
      </c>
      <c r="B19" s="10">
        <f>B18+2.7857</f>
        <v>2.7856999999999998</v>
      </c>
      <c r="C19" s="10">
        <v>5.16</v>
      </c>
      <c r="D19" s="14">
        <f t="shared" si="6"/>
        <v>-6.9642999999999997</v>
      </c>
      <c r="E19" s="14">
        <f t="shared" si="1"/>
        <v>1.2850000000000001</v>
      </c>
      <c r="F19" s="14">
        <f t="shared" si="2"/>
        <v>7.0818570650642192</v>
      </c>
      <c r="G19" s="11">
        <f t="shared" si="0"/>
        <v>79.918688384518703</v>
      </c>
      <c r="H19" s="11">
        <f t="shared" si="3"/>
        <v>565.97272796656955</v>
      </c>
      <c r="I19" s="7"/>
    </row>
    <row r="20" spans="1:9" ht="12.95" customHeight="1" x14ac:dyDescent="0.25">
      <c r="A20" s="7">
        <f t="shared" si="4"/>
        <v>11</v>
      </c>
      <c r="B20" s="10">
        <f t="shared" ref="B20:B25" si="7">B19+2.7857</f>
        <v>5.5713999999999997</v>
      </c>
      <c r="C20" s="10">
        <v>5.16</v>
      </c>
      <c r="D20" s="14">
        <f t="shared" si="6"/>
        <v>-4.1786000000000003</v>
      </c>
      <c r="E20" s="14">
        <f t="shared" si="1"/>
        <v>1.2850000000000001</v>
      </c>
      <c r="F20" s="14">
        <f t="shared" si="2"/>
        <v>4.3717185362280588</v>
      </c>
      <c r="G20" s="11">
        <f t="shared" si="0"/>
        <v>49.334801336952168</v>
      </c>
      <c r="H20" s="11">
        <f t="shared" si="3"/>
        <v>215.67786548588262</v>
      </c>
      <c r="I20" s="7"/>
    </row>
    <row r="21" spans="1:9" ht="12.95" customHeight="1" x14ac:dyDescent="0.25">
      <c r="A21" s="7">
        <f t="shared" si="4"/>
        <v>12</v>
      </c>
      <c r="B21" s="10">
        <f t="shared" si="7"/>
        <v>8.3570999999999991</v>
      </c>
      <c r="C21" s="10">
        <v>5.16</v>
      </c>
      <c r="D21" s="14">
        <f t="shared" si="6"/>
        <v>-1.3929000000000009</v>
      </c>
      <c r="E21" s="14">
        <f t="shared" si="1"/>
        <v>1.2850000000000001</v>
      </c>
      <c r="F21" s="14">
        <f t="shared" si="2"/>
        <v>1.8950977309890915</v>
      </c>
      <c r="G21" s="11">
        <f t="shared" si="0"/>
        <v>21.386159538331807</v>
      </c>
      <c r="H21" s="11">
        <f t="shared" si="3"/>
        <v>40.528862415663326</v>
      </c>
      <c r="I21" s="7"/>
    </row>
    <row r="22" spans="1:9" ht="12.95" customHeight="1" x14ac:dyDescent="0.25">
      <c r="A22" s="7">
        <f t="shared" si="4"/>
        <v>13</v>
      </c>
      <c r="B22" s="10">
        <f t="shared" si="7"/>
        <v>11.142799999999999</v>
      </c>
      <c r="C22" s="10">
        <v>5.16</v>
      </c>
      <c r="D22" s="14">
        <f t="shared" si="6"/>
        <v>1.3927999999999994</v>
      </c>
      <c r="E22" s="14">
        <f t="shared" si="1"/>
        <v>1.2850000000000001</v>
      </c>
      <c r="F22" s="14">
        <f t="shared" si="2"/>
        <v>1.8950242320350414</v>
      </c>
      <c r="G22" s="11">
        <f t="shared" si="0"/>
        <v>21.385330103347261</v>
      </c>
      <c r="H22" s="11">
        <f t="shared" si="3"/>
        <v>40.525718755911498</v>
      </c>
      <c r="I22" s="7"/>
    </row>
    <row r="23" spans="1:9" ht="12.95" customHeight="1" x14ac:dyDescent="0.25">
      <c r="A23" s="7">
        <f t="shared" si="4"/>
        <v>14</v>
      </c>
      <c r="B23" s="10">
        <f t="shared" si="7"/>
        <v>13.9285</v>
      </c>
      <c r="C23" s="10">
        <v>5.16</v>
      </c>
      <c r="D23" s="14">
        <f t="shared" si="6"/>
        <v>4.1784999999999997</v>
      </c>
      <c r="E23" s="14">
        <f t="shared" si="1"/>
        <v>1.2850000000000001</v>
      </c>
      <c r="F23" s="14">
        <f t="shared" si="2"/>
        <v>4.3716229537781501</v>
      </c>
      <c r="G23" s="11">
        <f t="shared" si="0"/>
        <v>49.333722689930767</v>
      </c>
      <c r="H23" s="11">
        <f t="shared" si="3"/>
        <v>215.66843450662728</v>
      </c>
      <c r="I23" s="7"/>
    </row>
    <row r="24" spans="1:9" ht="12.95" customHeight="1" x14ac:dyDescent="0.25">
      <c r="A24" s="7">
        <f t="shared" si="4"/>
        <v>15</v>
      </c>
      <c r="B24" s="10">
        <f t="shared" si="7"/>
        <v>16.714199999999998</v>
      </c>
      <c r="C24" s="10">
        <v>5.16</v>
      </c>
      <c r="D24" s="14">
        <f t="shared" si="6"/>
        <v>6.9641999999999982</v>
      </c>
      <c r="E24" s="14">
        <f t="shared" si="1"/>
        <v>1.2850000000000001</v>
      </c>
      <c r="F24" s="14">
        <f t="shared" si="2"/>
        <v>7.0817587250625804</v>
      </c>
      <c r="G24" s="11">
        <f t="shared" si="0"/>
        <v>79.917578618552724</v>
      </c>
      <c r="H24" s="11">
        <f t="shared" si="3"/>
        <v>565.95700966781044</v>
      </c>
      <c r="I24" s="7"/>
    </row>
    <row r="25" spans="1:9" ht="12.95" customHeight="1" x14ac:dyDescent="0.25">
      <c r="A25" s="7">
        <f t="shared" si="4"/>
        <v>16</v>
      </c>
      <c r="B25" s="10">
        <f t="shared" si="7"/>
        <v>19.499899999999997</v>
      </c>
      <c r="C25" s="10">
        <v>5.16</v>
      </c>
      <c r="D25" s="14">
        <f t="shared" si="6"/>
        <v>9.7498999999999967</v>
      </c>
      <c r="E25" s="14">
        <f t="shared" si="1"/>
        <v>1.2850000000000001</v>
      </c>
      <c r="F25" s="14">
        <f t="shared" si="2"/>
        <v>9.8342145090495112</v>
      </c>
      <c r="G25" s="11">
        <f t="shared" si="0"/>
        <v>110.97901548061157</v>
      </c>
      <c r="H25" s="11">
        <f t="shared" si="3"/>
        <v>1091.3914442394605</v>
      </c>
      <c r="I25" s="7"/>
    </row>
    <row r="26" spans="1:9" ht="12.95" customHeight="1" x14ac:dyDescent="0.25">
      <c r="A26" s="7">
        <f t="shared" si="4"/>
        <v>17</v>
      </c>
      <c r="B26" s="10">
        <v>0</v>
      </c>
      <c r="C26" s="10">
        <v>2.58</v>
      </c>
      <c r="D26" s="14">
        <f t="shared" si="6"/>
        <v>-9.75</v>
      </c>
      <c r="E26" s="14">
        <f t="shared" si="1"/>
        <v>-1.2949999999999999</v>
      </c>
      <c r="F26" s="14">
        <f t="shared" si="2"/>
        <v>9.8356252978648993</v>
      </c>
      <c r="G26" s="11">
        <f t="shared" si="0"/>
        <v>110.99493621872836</v>
      </c>
      <c r="H26" s="11">
        <f t="shared" si="3"/>
        <v>1091.7046026078256</v>
      </c>
      <c r="I26" s="7"/>
    </row>
    <row r="27" spans="1:9" ht="12.95" customHeight="1" x14ac:dyDescent="0.25">
      <c r="A27" s="7">
        <f t="shared" si="4"/>
        <v>18</v>
      </c>
      <c r="B27" s="10">
        <f>B26+2.7857</f>
        <v>2.7856999999999998</v>
      </c>
      <c r="C27" s="10">
        <v>2.58</v>
      </c>
      <c r="D27" s="14">
        <f t="shared" si="6"/>
        <v>-6.9642999999999997</v>
      </c>
      <c r="E27" s="14">
        <f t="shared" si="1"/>
        <v>-1.2949999999999999</v>
      </c>
      <c r="F27" s="14">
        <f t="shared" si="2"/>
        <v>7.0836783869681712</v>
      </c>
      <c r="G27" s="11">
        <f t="shared" si="0"/>
        <v>79.939241984563495</v>
      </c>
      <c r="H27" s="11">
        <f t="shared" si="3"/>
        <v>566.263880716671</v>
      </c>
      <c r="I27" s="7"/>
    </row>
    <row r="28" spans="1:9" ht="12.95" customHeight="1" x14ac:dyDescent="0.25">
      <c r="A28" s="7">
        <f t="shared" si="4"/>
        <v>19</v>
      </c>
      <c r="B28" s="10">
        <f t="shared" ref="B28:B33" si="8">B27+2.7857</f>
        <v>5.5713999999999997</v>
      </c>
      <c r="C28" s="10">
        <v>2.58</v>
      </c>
      <c r="D28" s="14">
        <f t="shared" si="6"/>
        <v>-4.1786000000000003</v>
      </c>
      <c r="E28" s="14">
        <f t="shared" si="1"/>
        <v>-1.2949999999999999</v>
      </c>
      <c r="F28" s="14">
        <f t="shared" si="2"/>
        <v>4.3746683257133911</v>
      </c>
      <c r="G28" s="11">
        <f t="shared" si="0"/>
        <v>49.368089682722548</v>
      </c>
      <c r="H28" s="11">
        <f t="shared" si="3"/>
        <v>215.96901823598438</v>
      </c>
      <c r="I28" s="7"/>
    </row>
    <row r="29" spans="1:9" ht="12.95" customHeight="1" x14ac:dyDescent="0.25">
      <c r="A29" s="7">
        <f t="shared" si="4"/>
        <v>20</v>
      </c>
      <c r="B29" s="10">
        <f t="shared" si="8"/>
        <v>8.3570999999999991</v>
      </c>
      <c r="C29" s="10">
        <v>2.58</v>
      </c>
      <c r="D29" s="14">
        <f t="shared" si="6"/>
        <v>-1.3929000000000009</v>
      </c>
      <c r="E29" s="14">
        <f t="shared" si="1"/>
        <v>-1.2949999999999999</v>
      </c>
      <c r="F29" s="14">
        <f t="shared" si="2"/>
        <v>1.9018925863465588</v>
      </c>
      <c r="G29" s="11">
        <f t="shared" si="0"/>
        <v>21.462839415225986</v>
      </c>
      <c r="H29" s="11">
        <f t="shared" si="3"/>
        <v>40.820015165765014</v>
      </c>
      <c r="I29" s="7"/>
    </row>
    <row r="30" spans="1:9" ht="12.95" customHeight="1" x14ac:dyDescent="0.25">
      <c r="A30" s="7">
        <f t="shared" si="4"/>
        <v>21</v>
      </c>
      <c r="B30" s="10">
        <f t="shared" si="8"/>
        <v>11.142799999999999</v>
      </c>
      <c r="C30" s="10">
        <v>2.58</v>
      </c>
      <c r="D30" s="14">
        <f t="shared" si="6"/>
        <v>1.3927999999999994</v>
      </c>
      <c r="E30" s="14">
        <f t="shared" si="1"/>
        <v>-1.2949999999999999</v>
      </c>
      <c r="F30" s="14">
        <f t="shared" si="2"/>
        <v>1.9018193499909497</v>
      </c>
      <c r="G30" s="11">
        <f t="shared" si="0"/>
        <v>21.462012943662302</v>
      </c>
      <c r="H30" s="11">
        <f t="shared" si="3"/>
        <v>40.816871506013186</v>
      </c>
      <c r="I30" s="7"/>
    </row>
    <row r="31" spans="1:9" ht="12.95" customHeight="1" x14ac:dyDescent="0.25">
      <c r="A31" s="7">
        <f t="shared" si="4"/>
        <v>22</v>
      </c>
      <c r="B31" s="10">
        <f t="shared" si="8"/>
        <v>13.9285</v>
      </c>
      <c r="C31" s="10">
        <v>2.58</v>
      </c>
      <c r="D31" s="14">
        <f t="shared" si="6"/>
        <v>4.1784999999999997</v>
      </c>
      <c r="E31" s="14">
        <f t="shared" si="1"/>
        <v>-1.2949999999999999</v>
      </c>
      <c r="F31" s="14">
        <f t="shared" si="2"/>
        <v>4.3745728077150572</v>
      </c>
      <c r="G31" s="11">
        <f t="shared" si="0"/>
        <v>49.367011763036537</v>
      </c>
      <c r="H31" s="11">
        <f t="shared" si="3"/>
        <v>215.95958725672901</v>
      </c>
      <c r="I31" s="7"/>
    </row>
    <row r="32" spans="1:9" ht="12.95" customHeight="1" x14ac:dyDescent="0.25">
      <c r="A32" s="7">
        <f t="shared" si="4"/>
        <v>23</v>
      </c>
      <c r="B32" s="10">
        <f t="shared" si="8"/>
        <v>16.714199999999998</v>
      </c>
      <c r="C32" s="10">
        <v>2.58</v>
      </c>
      <c r="D32" s="14">
        <f t="shared" si="6"/>
        <v>6.9641999999999982</v>
      </c>
      <c r="E32" s="14">
        <f t="shared" si="1"/>
        <v>-1.2949999999999999</v>
      </c>
      <c r="F32" s="14">
        <f t="shared" si="2"/>
        <v>7.0835800722515998</v>
      </c>
      <c r="G32" s="11">
        <f t="shared" si="0"/>
        <v>79.938132503939272</v>
      </c>
      <c r="H32" s="11">
        <f t="shared" si="3"/>
        <v>566.24816241791211</v>
      </c>
      <c r="I32" s="7"/>
    </row>
    <row r="33" spans="1:9" ht="12.95" customHeight="1" x14ac:dyDescent="0.25">
      <c r="A33" s="7">
        <f t="shared" si="4"/>
        <v>24</v>
      </c>
      <c r="B33" s="10">
        <f t="shared" si="8"/>
        <v>19.499899999999997</v>
      </c>
      <c r="C33" s="10">
        <v>2.58</v>
      </c>
      <c r="D33" s="14">
        <f t="shared" si="6"/>
        <v>9.7498999999999967</v>
      </c>
      <c r="E33" s="14">
        <f t="shared" si="1"/>
        <v>-1.2949999999999999</v>
      </c>
      <c r="F33" s="14">
        <f t="shared" si="2"/>
        <v>9.8355261684365374</v>
      </c>
      <c r="G33" s="11">
        <f t="shared" si="0"/>
        <v>110.99381754408945</v>
      </c>
      <c r="H33" s="11">
        <f t="shared" si="3"/>
        <v>1091.6825969895622</v>
      </c>
      <c r="I33" s="7"/>
    </row>
    <row r="34" spans="1:9" ht="12.95" customHeight="1" x14ac:dyDescent="0.25">
      <c r="A34" s="7">
        <f t="shared" si="4"/>
        <v>25</v>
      </c>
      <c r="B34" s="10">
        <v>0</v>
      </c>
      <c r="C34" s="10">
        <v>0</v>
      </c>
      <c r="D34" s="14">
        <f t="shared" si="6"/>
        <v>-9.75</v>
      </c>
      <c r="E34" s="14">
        <f t="shared" si="1"/>
        <v>-3.875</v>
      </c>
      <c r="F34" s="14">
        <f t="shared" si="2"/>
        <v>10.491812283871647</v>
      </c>
      <c r="G34" s="11">
        <f t="shared" si="0"/>
        <v>118.4</v>
      </c>
      <c r="H34" s="11">
        <f t="shared" si="3"/>
        <v>1242.2305744104031</v>
      </c>
      <c r="I34" s="7"/>
    </row>
    <row r="35" spans="1:9" ht="12.95" customHeight="1" x14ac:dyDescent="0.25">
      <c r="A35" s="7">
        <f t="shared" si="4"/>
        <v>26</v>
      </c>
      <c r="B35" s="10">
        <f>B34+2.7857</f>
        <v>2.7856999999999998</v>
      </c>
      <c r="C35" s="10">
        <v>0</v>
      </c>
      <c r="D35" s="14">
        <f t="shared" si="6"/>
        <v>-6.9642999999999997</v>
      </c>
      <c r="E35" s="14">
        <f t="shared" si="1"/>
        <v>-3.875</v>
      </c>
      <c r="F35" s="14">
        <f t="shared" si="2"/>
        <v>7.9697615704611886</v>
      </c>
      <c r="G35" s="11">
        <f t="shared" si="0"/>
        <v>89.938682127697575</v>
      </c>
      <c r="H35" s="11">
        <f t="shared" si="3"/>
        <v>716.78985251924871</v>
      </c>
      <c r="I35" s="7"/>
    </row>
    <row r="36" spans="1:9" ht="12.95" customHeight="1" x14ac:dyDescent="0.25">
      <c r="A36" s="7">
        <f t="shared" si="4"/>
        <v>27</v>
      </c>
      <c r="B36" s="10">
        <f t="shared" ref="B36:B41" si="9">B35+2.7857</f>
        <v>5.5713999999999997</v>
      </c>
      <c r="C36" s="10">
        <v>0</v>
      </c>
      <c r="D36" s="14">
        <f t="shared" si="6"/>
        <v>-4.1786000000000003</v>
      </c>
      <c r="E36" s="14">
        <f t="shared" si="1"/>
        <v>-3.875</v>
      </c>
      <c r="F36" s="14">
        <f t="shared" si="2"/>
        <v>5.6988001333614084</v>
      </c>
      <c r="G36" s="11">
        <f t="shared" si="0"/>
        <v>64.310904306515255</v>
      </c>
      <c r="H36" s="11">
        <f t="shared" si="3"/>
        <v>366.49499003856192</v>
      </c>
      <c r="I36" s="7"/>
    </row>
    <row r="37" spans="1:9" ht="12.95" customHeight="1" x14ac:dyDescent="0.25">
      <c r="A37" s="7">
        <f t="shared" si="4"/>
        <v>28</v>
      </c>
      <c r="B37" s="10">
        <f t="shared" si="9"/>
        <v>8.3570999999999991</v>
      </c>
      <c r="C37" s="10">
        <v>0</v>
      </c>
      <c r="D37" s="14">
        <f t="shared" si="6"/>
        <v>-1.3929000000000009</v>
      </c>
      <c r="E37" s="14">
        <f t="shared" si="1"/>
        <v>-3.875</v>
      </c>
      <c r="F37" s="14">
        <f t="shared" si="2"/>
        <v>4.117741542399183</v>
      </c>
      <c r="G37" s="11">
        <f t="shared" si="0"/>
        <v>46.46867342160958</v>
      </c>
      <c r="H37" s="11">
        <f t="shared" si="3"/>
        <v>191.34598696834254</v>
      </c>
      <c r="I37" s="7"/>
    </row>
    <row r="38" spans="1:9" ht="12.95" customHeight="1" x14ac:dyDescent="0.25">
      <c r="A38" s="7">
        <f t="shared" si="4"/>
        <v>29</v>
      </c>
      <c r="B38" s="10">
        <f t="shared" si="9"/>
        <v>11.142799999999999</v>
      </c>
      <c r="C38" s="10">
        <v>0</v>
      </c>
      <c r="D38" s="14">
        <f t="shared" si="6"/>
        <v>1.3927999999999994</v>
      </c>
      <c r="E38" s="14">
        <f t="shared" si="1"/>
        <v>-3.875</v>
      </c>
      <c r="F38" s="14">
        <f t="shared" si="2"/>
        <v>4.117707716679269</v>
      </c>
      <c r="G38" s="11">
        <f t="shared" si="0"/>
        <v>46.468291698687985</v>
      </c>
      <c r="H38" s="11">
        <f t="shared" si="3"/>
        <v>191.34284330859074</v>
      </c>
      <c r="I38" s="7"/>
    </row>
    <row r="39" spans="1:9" ht="12.95" customHeight="1" x14ac:dyDescent="0.25">
      <c r="A39" s="7">
        <f>A38+1</f>
        <v>30</v>
      </c>
      <c r="B39" s="10">
        <f t="shared" si="9"/>
        <v>13.9285</v>
      </c>
      <c r="C39" s="10">
        <v>0</v>
      </c>
      <c r="D39" s="14">
        <f t="shared" si="6"/>
        <v>4.1784999999999997</v>
      </c>
      <c r="E39" s="14">
        <f t="shared" si="1"/>
        <v>-3.875</v>
      </c>
      <c r="F39" s="14">
        <f t="shared" si="2"/>
        <v>5.6987268095601848</v>
      </c>
      <c r="G39" s="11">
        <f t="shared" si="0"/>
        <v>64.310076848128659</v>
      </c>
      <c r="H39" s="11">
        <f t="shared" si="3"/>
        <v>366.48555905930652</v>
      </c>
      <c r="I39" s="7"/>
    </row>
    <row r="40" spans="1:9" ht="12.95" customHeight="1" x14ac:dyDescent="0.25">
      <c r="A40" s="7">
        <f t="shared" si="4"/>
        <v>31</v>
      </c>
      <c r="B40" s="10">
        <f t="shared" si="9"/>
        <v>16.714199999999998</v>
      </c>
      <c r="C40" s="10">
        <v>0</v>
      </c>
      <c r="D40" s="14">
        <f t="shared" si="6"/>
        <v>6.9641999999999982</v>
      </c>
      <c r="E40" s="14">
        <f t="shared" si="1"/>
        <v>-3.875</v>
      </c>
      <c r="F40" s="14">
        <f t="shared" si="2"/>
        <v>7.9696741865649674</v>
      </c>
      <c r="G40" s="11">
        <f t="shared" si="0"/>
        <v>89.937696001275114</v>
      </c>
      <c r="H40" s="11">
        <f t="shared" si="3"/>
        <v>716.7741342204896</v>
      </c>
      <c r="I40" s="7"/>
    </row>
    <row r="41" spans="1:9" ht="12.95" customHeight="1" x14ac:dyDescent="0.25">
      <c r="A41" s="7">
        <f t="shared" si="4"/>
        <v>32</v>
      </c>
      <c r="B41" s="10">
        <f t="shared" si="9"/>
        <v>19.499899999999997</v>
      </c>
      <c r="C41" s="10">
        <v>0</v>
      </c>
      <c r="D41" s="14">
        <f t="shared" si="6"/>
        <v>9.7498999999999967</v>
      </c>
      <c r="E41" s="14">
        <f t="shared" si="1"/>
        <v>-3.875</v>
      </c>
      <c r="F41" s="14">
        <f t="shared" si="2"/>
        <v>10.491719354328914</v>
      </c>
      <c r="G41" s="11">
        <f t="shared" si="0"/>
        <v>118.39895129101038</v>
      </c>
      <c r="H41" s="11">
        <f t="shared" si="3"/>
        <v>1242.2085687921399</v>
      </c>
      <c r="I41" s="7"/>
    </row>
    <row r="42" spans="1:9" ht="12.95" customHeight="1" x14ac:dyDescent="0.25">
      <c r="A42" s="15" t="s">
        <v>30</v>
      </c>
      <c r="B42" s="16"/>
      <c r="C42" s="16"/>
      <c r="D42" s="16"/>
      <c r="E42" s="16"/>
      <c r="F42" s="16"/>
      <c r="G42" s="20">
        <f t="shared" ref="G42:H42" si="10">SUM(G10:G41)</f>
        <v>2323.2280639025162</v>
      </c>
      <c r="H42" s="20">
        <f t="shared" si="10"/>
        <v>17723.945266426279</v>
      </c>
      <c r="I42" s="7"/>
    </row>
    <row r="43" spans="1:9" ht="12.95" customHeight="1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9" ht="12.95" customHeight="1" x14ac:dyDescent="0.25">
      <c r="A44" s="7" t="s">
        <v>33</v>
      </c>
      <c r="B44" s="7"/>
      <c r="C44" s="7"/>
      <c r="D44" s="14">
        <f>MAX(F10:F41)</f>
        <v>10.491812283871647</v>
      </c>
      <c r="E44" s="7" t="s">
        <v>16</v>
      </c>
      <c r="F44" s="7"/>
      <c r="G44" s="7"/>
      <c r="H44" s="7"/>
      <c r="I44" s="7"/>
    </row>
    <row r="45" spans="1:9" ht="12.95" customHeight="1" x14ac:dyDescent="0.25">
      <c r="A45" s="7" t="s">
        <v>34</v>
      </c>
      <c r="B45" s="7"/>
      <c r="C45" s="7"/>
      <c r="D45" s="14">
        <f>AVERAGE(F10:F41)</f>
        <v>6.4334017998014588</v>
      </c>
      <c r="E45" s="7" t="s">
        <v>16</v>
      </c>
      <c r="F45" s="7"/>
      <c r="G45" s="7"/>
      <c r="H45" s="7"/>
      <c r="I45" s="7"/>
    </row>
    <row r="46" spans="1:9" ht="12.95" customHeight="1" x14ac:dyDescent="0.25">
      <c r="A46" s="7" t="s">
        <v>25</v>
      </c>
      <c r="B46" s="7"/>
      <c r="C46" s="7"/>
      <c r="D46" s="17">
        <f>MAX(H10:H41)</f>
        <v>1242.2305744104031</v>
      </c>
      <c r="E46" s="7" t="s">
        <v>26</v>
      </c>
      <c r="F46" s="17">
        <f>D46/12</f>
        <v>103.51921453420026</v>
      </c>
      <c r="G46" s="7" t="s">
        <v>27</v>
      </c>
      <c r="H46" s="7"/>
      <c r="I46" s="7"/>
    </row>
    <row r="47" spans="1:9" ht="12.95" customHeight="1" x14ac:dyDescent="0.25">
      <c r="A47" s="7" t="s">
        <v>29</v>
      </c>
      <c r="B47" s="7"/>
      <c r="C47" s="7"/>
      <c r="D47" s="17">
        <f>AVERAGE(H10:H41)</f>
        <v>553.87328957582122</v>
      </c>
      <c r="E47" s="7" t="s">
        <v>26</v>
      </c>
      <c r="F47" s="17">
        <f>D47/12</f>
        <v>46.156107464651768</v>
      </c>
      <c r="G47" s="7" t="s">
        <v>27</v>
      </c>
      <c r="H47" s="7"/>
      <c r="I47" s="7"/>
    </row>
    <row r="48" spans="1:9" ht="12.95" customHeight="1" x14ac:dyDescent="0.25">
      <c r="A48" s="7" t="s">
        <v>28</v>
      </c>
      <c r="B48" s="7"/>
      <c r="C48" s="7"/>
      <c r="D48" s="18">
        <f>SUM(H10:H41)</f>
        <v>17723.945266426279</v>
      </c>
      <c r="E48" s="19" t="s">
        <v>26</v>
      </c>
      <c r="F48" s="18">
        <f>D48/12</f>
        <v>1476.9954388688566</v>
      </c>
      <c r="G48" s="19" t="s">
        <v>27</v>
      </c>
      <c r="H48" s="7"/>
      <c r="I48" s="7"/>
    </row>
    <row r="49" spans="1:9" ht="12.95" customHeight="1" x14ac:dyDescent="0.25">
      <c r="D49" s="2"/>
      <c r="F49" s="2"/>
    </row>
    <row r="50" spans="1:9" ht="12.95" customHeight="1" x14ac:dyDescent="0.25">
      <c r="A50" s="5" t="s">
        <v>19</v>
      </c>
      <c r="D50" s="2"/>
      <c r="F50" s="2"/>
    </row>
    <row r="51" spans="1:9" ht="12.95" customHeight="1" x14ac:dyDescent="0.25">
      <c r="A51" s="4" t="s">
        <v>20</v>
      </c>
    </row>
    <row r="52" spans="1:9" ht="12.95" customHeight="1" x14ac:dyDescent="0.25">
      <c r="A52" s="4" t="s">
        <v>23</v>
      </c>
    </row>
    <row r="53" spans="1:9" x14ac:dyDescent="0.25">
      <c r="I53" s="6" t="s">
        <v>21</v>
      </c>
    </row>
    <row r="54" spans="1:9" x14ac:dyDescent="0.25">
      <c r="F54" s="4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Medeek Design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P. Wilkerson</dc:creator>
  <cp:lastModifiedBy>Nathaniel P. Wilkerson</cp:lastModifiedBy>
  <dcterms:created xsi:type="dcterms:W3CDTF">2014-11-12T02:42:17Z</dcterms:created>
  <dcterms:modified xsi:type="dcterms:W3CDTF">2014-11-12T04:04:14Z</dcterms:modified>
</cp:coreProperties>
</file>